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80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89" i="1"/>
  <c r="F90" s="1"/>
  <c r="F91" s="1"/>
  <c r="E89"/>
  <c r="E90" s="1"/>
  <c r="E91" s="1"/>
  <c r="E92" s="1"/>
  <c r="E93" s="1"/>
  <c r="E94" s="1"/>
  <c r="E95" s="1"/>
  <c r="H74"/>
  <c r="H73"/>
  <c r="H44"/>
  <c r="H43"/>
  <c r="H42"/>
  <c r="D37"/>
  <c r="H37"/>
  <c r="H38"/>
  <c r="D68"/>
  <c r="H68"/>
  <c r="D66"/>
  <c r="D82"/>
  <c r="H82" s="1"/>
  <c r="H23"/>
  <c r="H24"/>
  <c r="H25"/>
  <c r="H26"/>
  <c r="H27"/>
  <c r="H28"/>
  <c r="H29"/>
  <c r="H30"/>
  <c r="H31"/>
  <c r="H32"/>
  <c r="H33"/>
  <c r="H34"/>
  <c r="H35"/>
  <c r="H36"/>
  <c r="H39"/>
  <c r="H40"/>
  <c r="H41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9"/>
  <c r="H70"/>
  <c r="H71"/>
  <c r="H72"/>
  <c r="H75"/>
  <c r="H76"/>
  <c r="H77"/>
  <c r="H78"/>
  <c r="H79"/>
  <c r="H80"/>
  <c r="H81"/>
  <c r="H83"/>
  <c r="H84"/>
  <c r="H85"/>
  <c r="H86"/>
  <c r="H87"/>
  <c r="H88"/>
  <c r="D89" l="1"/>
  <c r="D90" s="1"/>
  <c r="D91" s="1"/>
  <c r="H90"/>
  <c r="E96"/>
  <c r="E97"/>
  <c r="F93"/>
  <c r="F94" s="1"/>
  <c r="F95" s="1"/>
  <c r="D92" l="1"/>
  <c r="H91"/>
  <c r="F96"/>
  <c r="F97" s="1"/>
  <c r="D93"/>
  <c r="H92"/>
  <c r="D94" l="1"/>
  <c r="H93"/>
  <c r="H94" l="1"/>
  <c r="D95"/>
  <c r="H95"/>
  <c r="D96" l="1"/>
  <c r="H96" s="1"/>
  <c r="D97" l="1"/>
  <c r="H97" s="1"/>
  <c r="G16" s="1"/>
</calcChain>
</file>

<file path=xl/sharedStrings.xml><?xml version="1.0" encoding="utf-8"?>
<sst xmlns="http://schemas.openxmlformats.org/spreadsheetml/2006/main" count="176" uniqueCount="174">
  <si>
    <t>ЛСР 2-1-1</t>
  </si>
  <si>
    <t>Земляные работы</t>
  </si>
  <si>
    <t>ЛСР 2-1-2</t>
  </si>
  <si>
    <t>Испытание свай статической нагрузкой</t>
  </si>
  <si>
    <t>ЛСР 2-1-3</t>
  </si>
  <si>
    <t>Свайное основание</t>
  </si>
  <si>
    <t>ЛСР 2-1-5</t>
  </si>
  <si>
    <t>Устройство ростверков</t>
  </si>
  <si>
    <t>ЛСР 2-1-7</t>
  </si>
  <si>
    <t>Конструкции нулевого цикла</t>
  </si>
  <si>
    <t>ЛСР 2-1-9</t>
  </si>
  <si>
    <t>Конструкции надземной части</t>
  </si>
  <si>
    <t>ЛСР 2-1-10</t>
  </si>
  <si>
    <t>Конструкции трибуны и сцены</t>
  </si>
  <si>
    <t>ЛСР 2-1-14</t>
  </si>
  <si>
    <t>Металлоконструкции</t>
  </si>
  <si>
    <t>ЛСР 2-1-15</t>
  </si>
  <si>
    <t>Шахта лифта</t>
  </si>
  <si>
    <t>ЛСР 2-1-18</t>
  </si>
  <si>
    <t>Устройство кровли</t>
  </si>
  <si>
    <t>ЛСР 2-1-20</t>
  </si>
  <si>
    <t>Устройство фасада</t>
  </si>
  <si>
    <t>ЛСР 2-1-21</t>
  </si>
  <si>
    <t>Декоративными фасадные панели из перфорированной стали</t>
  </si>
  <si>
    <t>ЛСР 2-1-22</t>
  </si>
  <si>
    <t>Стены, перегородки, окна, двери</t>
  </si>
  <si>
    <t>ЛСР 2-1-24</t>
  </si>
  <si>
    <t xml:space="preserve">Отделочные работы </t>
  </si>
  <si>
    <t>ЛСР 2-1-26</t>
  </si>
  <si>
    <t xml:space="preserve">Кресла зрительного зала </t>
  </si>
  <si>
    <t>ЛСР 2-1-28</t>
  </si>
  <si>
    <t>Отмостка</t>
  </si>
  <si>
    <t>ЛСР 2-1-30</t>
  </si>
  <si>
    <t xml:space="preserve">Монтаж лифтового оборудования </t>
  </si>
  <si>
    <t>ЛСР 2-1-37</t>
  </si>
  <si>
    <t>Театральная технология. (Большой зрительный зал)</t>
  </si>
  <si>
    <t>ЛСР 2-1-38</t>
  </si>
  <si>
    <t>Механическое оборудование. (Большой зрительный зал)</t>
  </si>
  <si>
    <t>ЛСР 2-1-39</t>
  </si>
  <si>
    <t>Электропривод. (Большой зрительный зал)</t>
  </si>
  <si>
    <t>ЛСР 2-1-40</t>
  </si>
  <si>
    <t>Электрическое освещение сцены. (Большой зрительный зал)</t>
  </si>
  <si>
    <t>ЛСР 2-1-41</t>
  </si>
  <si>
    <t>Электроакустика. (Большой зрительный зал)</t>
  </si>
  <si>
    <t>ЛСР 2-1-42</t>
  </si>
  <si>
    <t>Режиссерская связь. (Большой зрительный зал)</t>
  </si>
  <si>
    <t>ЛСР 2-1-43</t>
  </si>
  <si>
    <t>Видеопоказ. (Большой зрительный зал)</t>
  </si>
  <si>
    <t>ЛСР 2-1-44</t>
  </si>
  <si>
    <t>Синхроперевод. (Большой зрительный зал)</t>
  </si>
  <si>
    <t>ЛСР 2-1-45</t>
  </si>
  <si>
    <t>Технологическое телевидение. (Большой зрительный зал)</t>
  </si>
  <si>
    <t>ЛСР 2-1-46</t>
  </si>
  <si>
    <t>Механическое оборудование</t>
  </si>
  <si>
    <t>ЛСР 2-1-47</t>
  </si>
  <si>
    <t>Постановочное освещение</t>
  </si>
  <si>
    <t>ЛСР 2-1-48</t>
  </si>
  <si>
    <t>Электроакустика многофункционального зала</t>
  </si>
  <si>
    <t>ЛСР 2-1-49</t>
  </si>
  <si>
    <t>Электроакустика зала в осях 14'-16'</t>
  </si>
  <si>
    <t>ЛСР 2-1-50</t>
  </si>
  <si>
    <t>Кинопоказ</t>
  </si>
  <si>
    <t>ЛСР 2-1-51</t>
  </si>
  <si>
    <t>Видеопоказ зала в осях 14'-16'</t>
  </si>
  <si>
    <t>ЛСР 2-1-52</t>
  </si>
  <si>
    <t>Видеопоказ зала в осях 16'-3'</t>
  </si>
  <si>
    <t>ЛСР 2-1-53</t>
  </si>
  <si>
    <t>Видеопоказ зала в осях 13'-13'/14'</t>
  </si>
  <si>
    <t>ЛСР 2-1-54</t>
  </si>
  <si>
    <t>Видеопоказ зала в осях 11'/12'-12'</t>
  </si>
  <si>
    <t>ЛСР 2-1-55</t>
  </si>
  <si>
    <t>Видеопоказ зала в осях 12'-12'/13'</t>
  </si>
  <si>
    <t>ЛСР 2-1-56</t>
  </si>
  <si>
    <t>Видеопоказ зала в осях 12'/13'-13'</t>
  </si>
  <si>
    <t>ЛСР 2-1-57</t>
  </si>
  <si>
    <t>Конференцсвязь зала в осях 14'-16'</t>
  </si>
  <si>
    <t>ЛСР 2-1-58</t>
  </si>
  <si>
    <t>Конференцсвязь зала в осях 13'-13'/14'</t>
  </si>
  <si>
    <t>ЛСР 2-1-59</t>
  </si>
  <si>
    <t>Конференцсвязь зала в осях 11'/12'-12'</t>
  </si>
  <si>
    <t>ЛСР 2-1-60</t>
  </si>
  <si>
    <t>Конференцсвязь зала в осях 12'-13'</t>
  </si>
  <si>
    <t>ЛСР 2-1-61</t>
  </si>
  <si>
    <t>Синхроперевод зала в осях 14'-16'</t>
  </si>
  <si>
    <t>ЛСР 2-1-62</t>
  </si>
  <si>
    <t>Театральная технология</t>
  </si>
  <si>
    <t>ЛСР 2-1-64</t>
  </si>
  <si>
    <t>Водоснабжение</t>
  </si>
  <si>
    <t>ЛСР 2-1-66</t>
  </si>
  <si>
    <t>Канализация</t>
  </si>
  <si>
    <t xml:space="preserve">Отопление </t>
  </si>
  <si>
    <t>Вентиляция общеобменная приточно-вытяжная</t>
  </si>
  <si>
    <t>Кондиционирование</t>
  </si>
  <si>
    <t>Система пылеудаления</t>
  </si>
  <si>
    <t>Дымоудаление</t>
  </si>
  <si>
    <t>Электроснабжение (щиты)</t>
  </si>
  <si>
    <t>Автоматическая установка пожарной сигнализации</t>
  </si>
  <si>
    <t>Система охранной и тревожной сигнализации</t>
  </si>
  <si>
    <t>Газовое пожаротушение</t>
  </si>
  <si>
    <t>Порошковое пожаротушение</t>
  </si>
  <si>
    <t>Система телевизионного мониторинга процессов и охранного теленаблюдения (СТМПиОТ). Система охранного освещения (СОО).</t>
  </si>
  <si>
    <t xml:space="preserve">Насосная станция </t>
  </si>
  <si>
    <t>Система оповещения и эвакуации людей при пожаре</t>
  </si>
  <si>
    <t>Автоматическая установка водяного пожаротушения</t>
  </si>
  <si>
    <t>Противопожарный водопровод</t>
  </si>
  <si>
    <t>Система контроля и управления доступом</t>
  </si>
  <si>
    <t>Система автоматизированная билетная и кассовая</t>
  </si>
  <si>
    <t>Система внутренней связи</t>
  </si>
  <si>
    <t>Система трансляции фоновой музыки</t>
  </si>
  <si>
    <t>Система часофикации</t>
  </si>
  <si>
    <t>Итого по главе 2</t>
  </si>
  <si>
    <t>ГСН81-05-01-2001, прил.1, п.4.2</t>
  </si>
  <si>
    <t>Итого временными зданиями и сооружениями</t>
  </si>
  <si>
    <t>ГСН81-05-01-2001, таб.4, п.11.4</t>
  </si>
  <si>
    <t>Дополнительные затраты при производстве работ в зимнее время 0.63%</t>
  </si>
  <si>
    <t>Итого дополнительными затратами при производстве работ в зимнее время 0.63%</t>
  </si>
  <si>
    <t>МДС81-35.2004</t>
  </si>
  <si>
    <t>Итого с непредвиденными</t>
  </si>
  <si>
    <t>НДС</t>
  </si>
  <si>
    <t>ВСЕГО с НДС</t>
  </si>
  <si>
    <t>УТВЕРЖДАЮ:</t>
  </si>
  <si>
    <t>СОГЛАСОВАНО:</t>
  </si>
  <si>
    <t>Заказчик-застройщик:</t>
  </si>
  <si>
    <t xml:space="preserve">Выгодоприобретатель: </t>
  </si>
  <si>
    <t xml:space="preserve">ГКУ КО Калининградской области "ОКС"                                                                                  </t>
  </si>
  <si>
    <t>Министерство культуры Калининградской области.</t>
  </si>
  <si>
    <r>
      <t>"</t>
    </r>
    <r>
      <rPr>
        <u/>
        <sz val="10"/>
        <color indexed="8"/>
        <rFont val="Calibri"/>
        <family val="2"/>
        <charset val="204"/>
      </rPr>
      <t xml:space="preserve">                                         </t>
    </r>
    <r>
      <rPr>
        <sz val="10"/>
        <color indexed="8"/>
        <rFont val="Calibri"/>
        <family val="2"/>
        <charset val="204"/>
      </rPr>
      <t xml:space="preserve">  "  </t>
    </r>
    <r>
      <rPr>
        <u/>
        <sz val="10"/>
        <color indexed="8"/>
        <rFont val="Calibri"/>
        <family val="2"/>
        <charset val="204"/>
      </rPr>
      <t xml:space="preserve">                                </t>
    </r>
    <r>
      <rPr>
        <sz val="10"/>
        <color indexed="8"/>
        <rFont val="Calibri"/>
        <family val="2"/>
        <charset val="204"/>
      </rPr>
      <t>2012 г.</t>
    </r>
  </si>
  <si>
    <t>ОБЪЕКТНЫЙ СМЕТНЫЙ РАСЧЕТ № 2-1</t>
  </si>
  <si>
    <t>Основные объекты строительства</t>
  </si>
  <si>
    <t>Сметная стоимость</t>
  </si>
  <si>
    <t>тыс. руб.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</si>
  <si>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</si>
  <si>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</si>
  <si>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</si>
  <si>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</si>
  <si>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</si>
  <si>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</si>
  <si>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</si>
  <si>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>оборудования, мебели, инвентаря</t>
  </si>
  <si>
    <t>прочих</t>
  </si>
  <si>
    <t>Резерв средств на непредвиденные работы и затраты 1%</t>
  </si>
  <si>
    <t>Тепловой пункт</t>
  </si>
  <si>
    <t>ЛСР 2-1-4</t>
  </si>
  <si>
    <t>ЛСР 2-1-6</t>
  </si>
  <si>
    <t>ЛСР 2-1-8</t>
  </si>
  <si>
    <t>ЛСР 2-1-11</t>
  </si>
  <si>
    <t>ЛСР 2-1-12</t>
  </si>
  <si>
    <t>ЛСР 2-1-13</t>
  </si>
  <si>
    <t>ЛСР 2-1-16</t>
  </si>
  <si>
    <t>ЛСР 2-1-17</t>
  </si>
  <si>
    <t>ЛСР 2-1-19</t>
  </si>
  <si>
    <t>ЛСР 2-1-23</t>
  </si>
  <si>
    <t>ЛСР 2-1-25</t>
  </si>
  <si>
    <t>ЛСР 2-1-27</t>
  </si>
  <si>
    <t>ЛСР 2-1-29</t>
  </si>
  <si>
    <t>ЛСР 2-1-31</t>
  </si>
  <si>
    <t>ЛСР 2-1-32</t>
  </si>
  <si>
    <t>ЛСР 2-1-33</t>
  </si>
  <si>
    <t>ЛСР 2-1-34</t>
  </si>
  <si>
    <t>ЛСР 2-1-35</t>
  </si>
  <si>
    <t>ЛСР 2-1-36</t>
  </si>
  <si>
    <t>ЛСР 2-1-63</t>
  </si>
  <si>
    <t>ЛСР 2-1-65</t>
  </si>
  <si>
    <t>Временные здания и сооружения 1,8%</t>
  </si>
  <si>
    <t>Стройка: Корректировка проектно-сметной документации по объекту "Строительство театра эстрады г. Светлогорск, Калининградская область."</t>
  </si>
  <si>
    <t>Составлен ценах по состоянию на 01.2000 г.</t>
  </si>
  <si>
    <t>Глава 2. Основные объекты строительства</t>
  </si>
  <si>
    <t>Главный инженер проекта</t>
  </si>
  <si>
    <t>Кузнецов Я. В.</t>
  </si>
  <si>
    <t>подпись (инициалы, фамилия)</t>
  </si>
  <si>
    <t>Составила</t>
  </si>
  <si>
    <t>Красовская А.В.</t>
  </si>
  <si>
    <t>Проверил</t>
  </si>
  <si>
    <t>должность, подпись (инициалы, фамилия)</t>
  </si>
</sst>
</file>

<file path=xl/styles.xml><?xml version="1.0" encoding="utf-8"?>
<styleSheet xmlns="http://schemas.openxmlformats.org/spreadsheetml/2006/main">
  <numFmts count="1">
    <numFmt numFmtId="164" formatCode="#,##0.000"/>
  </numFmts>
  <fonts count="16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10"/>
      <color indexed="10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8"/>
      <name val="Verdana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>
      <alignment horizontal="right" vertical="top" wrapText="1"/>
    </xf>
  </cellStyleXfs>
  <cellXfs count="73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wrapText="1"/>
    </xf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1" fillId="0" borderId="0" xfId="0" applyFont="1" applyAlignment="1">
      <alignment horizontal="center" vertical="top"/>
    </xf>
    <xf numFmtId="0" fontId="2" fillId="0" borderId="0" xfId="0" applyFont="1" applyAlignment="1"/>
    <xf numFmtId="0" fontId="1" fillId="0" borderId="0" xfId="0" applyFont="1" applyAlignment="1">
      <alignment vertical="top"/>
    </xf>
    <xf numFmtId="0" fontId="2" fillId="0" borderId="0" xfId="0" applyFont="1"/>
    <xf numFmtId="0" fontId="13" fillId="0" borderId="0" xfId="0" applyFont="1"/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0" fillId="0" borderId="0" xfId="0" applyFill="1" applyAlignment="1">
      <alignment vertical="center"/>
    </xf>
    <xf numFmtId="0" fontId="1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4" fontId="0" fillId="0" borderId="0" xfId="0" applyNumberFormat="1" applyFill="1"/>
    <xf numFmtId="4" fontId="1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Alignment="1">
      <alignment vertical="center"/>
    </xf>
    <xf numFmtId="4" fontId="1" fillId="0" borderId="3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wrapText="1"/>
    </xf>
    <xf numFmtId="49" fontId="1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4" fontId="1" fillId="0" borderId="0" xfId="0" applyNumberFormat="1" applyFont="1" applyBorder="1" applyAlignment="1">
      <alignment wrapText="1"/>
    </xf>
    <xf numFmtId="0" fontId="14" fillId="0" borderId="0" xfId="0" applyFont="1" applyAlignment="1">
      <alignment wrapText="1"/>
    </xf>
    <xf numFmtId="49" fontId="15" fillId="0" borderId="0" xfId="0" applyNumberFormat="1" applyFont="1" applyAlignment="1"/>
    <xf numFmtId="0" fontId="15" fillId="0" borderId="8" xfId="0" applyFont="1" applyBorder="1" applyAlignment="1">
      <alignment horizontal="center" wrapText="1"/>
    </xf>
    <xf numFmtId="0" fontId="14" fillId="0" borderId="8" xfId="0" applyFont="1" applyBorder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49" fontId="15" fillId="0" borderId="0" xfId="0" applyNumberFormat="1" applyFont="1" applyAlignment="1">
      <alignment wrapText="1"/>
    </xf>
    <xf numFmtId="49" fontId="15" fillId="0" borderId="8" xfId="0" applyNumberFormat="1" applyFont="1" applyBorder="1" applyAlignment="1">
      <alignment wrapText="1"/>
    </xf>
    <xf numFmtId="0" fontId="15" fillId="0" borderId="8" xfId="0" applyFont="1" applyBorder="1" applyAlignment="1">
      <alignment wrapText="1"/>
    </xf>
    <xf numFmtId="0" fontId="14" fillId="0" borderId="8" xfId="0" applyFont="1" applyBorder="1"/>
    <xf numFmtId="49" fontId="15" fillId="0" borderId="0" xfId="0" applyNumberFormat="1" applyFont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</cellXfs>
  <cellStyles count="2">
    <cellStyle name="Итоги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6"/>
  <sheetViews>
    <sheetView tabSelected="1" topLeftCell="A50" workbookViewId="0">
      <selection activeCell="E112" sqref="E112"/>
    </sheetView>
  </sheetViews>
  <sheetFormatPr defaultRowHeight="15"/>
  <cols>
    <col min="1" max="1" width="4.140625" style="1" customWidth="1"/>
    <col min="2" max="2" width="14.28515625" style="15" customWidth="1"/>
    <col min="3" max="3" width="36.28515625" style="1" customWidth="1"/>
    <col min="4" max="8" width="13.85546875" style="15" customWidth="1"/>
    <col min="9" max="9" width="11" style="1" bestFit="1" customWidth="1"/>
    <col min="10" max="16384" width="9.140625" style="1"/>
  </cols>
  <sheetData>
    <row r="1" spans="1:15">
      <c r="A1" s="9" t="s">
        <v>120</v>
      </c>
      <c r="B1" s="16"/>
      <c r="C1" s="10"/>
      <c r="D1" s="18"/>
      <c r="E1" s="18"/>
      <c r="F1" s="19" t="s">
        <v>121</v>
      </c>
      <c r="G1" s="18"/>
      <c r="H1" s="18"/>
      <c r="I1"/>
      <c r="J1"/>
      <c r="K1"/>
      <c r="L1"/>
      <c r="M1"/>
      <c r="N1"/>
      <c r="O1"/>
    </row>
    <row r="2" spans="1:15">
      <c r="A2"/>
      <c r="B2" s="17"/>
      <c r="C2"/>
      <c r="D2" s="18"/>
      <c r="E2" s="18"/>
      <c r="F2" s="20"/>
      <c r="G2" s="18"/>
      <c r="H2" s="18"/>
      <c r="I2"/>
      <c r="J2"/>
      <c r="K2"/>
      <c r="L2"/>
      <c r="M2"/>
      <c r="N2"/>
      <c r="O2"/>
    </row>
    <row r="3" spans="1:15">
      <c r="A3" s="3" t="s">
        <v>122</v>
      </c>
      <c r="B3" s="17"/>
      <c r="C3"/>
      <c r="D3" s="18"/>
      <c r="E3" s="18"/>
      <c r="F3" s="17" t="s">
        <v>123</v>
      </c>
      <c r="G3" s="18"/>
      <c r="H3" s="18"/>
      <c r="I3"/>
      <c r="J3"/>
      <c r="K3"/>
      <c r="L3"/>
      <c r="M3"/>
      <c r="N3"/>
      <c r="O3"/>
    </row>
    <row r="4" spans="1:15">
      <c r="A4"/>
      <c r="B4" s="18"/>
      <c r="C4"/>
      <c r="D4" s="18"/>
      <c r="E4" s="18"/>
      <c r="F4" s="20"/>
      <c r="G4" s="18"/>
      <c r="H4" s="18"/>
      <c r="I4"/>
      <c r="J4"/>
      <c r="K4"/>
      <c r="L4"/>
      <c r="M4"/>
      <c r="N4"/>
      <c r="O4"/>
    </row>
    <row r="5" spans="1:15">
      <c r="A5" s="7" t="s">
        <v>124</v>
      </c>
      <c r="B5" s="18"/>
      <c r="C5"/>
      <c r="D5" s="18"/>
      <c r="E5" s="18"/>
      <c r="F5" s="19" t="s">
        <v>125</v>
      </c>
      <c r="G5" s="18"/>
      <c r="H5" s="18"/>
      <c r="I5"/>
      <c r="J5"/>
      <c r="K5"/>
      <c r="L5"/>
      <c r="M5"/>
      <c r="N5"/>
      <c r="O5"/>
    </row>
    <row r="6" spans="1:15">
      <c r="A6" s="3"/>
      <c r="B6" s="18"/>
      <c r="C6" s="8"/>
      <c r="D6" s="18"/>
      <c r="E6" s="18"/>
      <c r="F6" s="17"/>
      <c r="G6" s="18"/>
      <c r="H6" s="18"/>
      <c r="I6"/>
      <c r="J6"/>
      <c r="K6"/>
      <c r="L6"/>
      <c r="M6"/>
      <c r="N6"/>
      <c r="O6"/>
    </row>
    <row r="7" spans="1:15">
      <c r="A7"/>
      <c r="B7" s="18"/>
      <c r="C7" s="8"/>
      <c r="D7" s="18"/>
      <c r="E7" s="18"/>
      <c r="F7" s="17"/>
      <c r="G7" s="18"/>
      <c r="H7" s="18"/>
      <c r="I7"/>
      <c r="J7"/>
      <c r="K7"/>
      <c r="L7"/>
      <c r="M7"/>
      <c r="N7"/>
      <c r="O7"/>
    </row>
    <row r="8" spans="1:15">
      <c r="A8" s="3" t="s">
        <v>126</v>
      </c>
      <c r="B8" s="18"/>
      <c r="C8" s="7"/>
      <c r="D8" s="18"/>
      <c r="E8" s="18"/>
      <c r="F8" s="17" t="s">
        <v>126</v>
      </c>
      <c r="G8" s="18"/>
      <c r="H8" s="18"/>
      <c r="I8"/>
      <c r="J8"/>
      <c r="K8"/>
      <c r="L8"/>
      <c r="M8"/>
      <c r="N8"/>
      <c r="O8"/>
    </row>
    <row r="9" spans="1:15">
      <c r="A9" s="3"/>
      <c r="B9" s="18"/>
      <c r="C9" s="8"/>
      <c r="D9" s="18"/>
      <c r="E9" s="18"/>
      <c r="F9" s="18"/>
      <c r="G9" s="18"/>
      <c r="H9" s="18"/>
      <c r="I9"/>
      <c r="J9"/>
      <c r="K9"/>
      <c r="L9"/>
      <c r="M9"/>
      <c r="N9"/>
      <c r="O9"/>
    </row>
    <row r="10" spans="1:15">
      <c r="A10" s="3"/>
      <c r="B10" s="17" t="s">
        <v>164</v>
      </c>
      <c r="C10" s="3"/>
      <c r="D10" s="18"/>
      <c r="E10" s="18"/>
      <c r="F10" s="18"/>
      <c r="G10" s="18"/>
      <c r="H10" s="18"/>
      <c r="I10"/>
      <c r="J10"/>
      <c r="K10"/>
      <c r="L10"/>
      <c r="M10"/>
      <c r="N10"/>
      <c r="O10"/>
    </row>
    <row r="11" spans="1:15">
      <c r="A11" s="3"/>
      <c r="B11" s="17"/>
      <c r="C11" s="3"/>
      <c r="D11" s="18"/>
      <c r="E11" s="18"/>
      <c r="F11" s="18"/>
      <c r="G11" s="18"/>
      <c r="H11" s="18"/>
      <c r="I11"/>
      <c r="J11"/>
      <c r="K11"/>
      <c r="L11"/>
      <c r="M11"/>
      <c r="N11"/>
      <c r="O11"/>
    </row>
    <row r="12" spans="1:15">
      <c r="A12" s="68" t="s">
        <v>127</v>
      </c>
      <c r="B12" s="68"/>
      <c r="C12" s="68"/>
      <c r="D12" s="68"/>
      <c r="E12" s="68"/>
      <c r="F12" s="68"/>
      <c r="G12" s="68"/>
      <c r="H12" s="68"/>
      <c r="I12" s="7"/>
      <c r="J12" s="7"/>
      <c r="K12" s="7"/>
      <c r="L12" s="7"/>
      <c r="M12" s="7"/>
      <c r="N12" s="7"/>
      <c r="O12" s="7"/>
    </row>
    <row r="13" spans="1:15">
      <c r="A13" s="3"/>
      <c r="B13" s="17"/>
      <c r="C13" s="3"/>
      <c r="D13" s="17"/>
      <c r="E13" s="17"/>
      <c r="F13" s="17"/>
      <c r="G13" s="17"/>
      <c r="H13" s="17"/>
      <c r="I13" s="3"/>
      <c r="J13" s="3"/>
      <c r="K13" s="3"/>
      <c r="L13" s="3"/>
      <c r="M13" s="3"/>
      <c r="N13" s="3"/>
      <c r="O13" s="3"/>
    </row>
    <row r="14" spans="1:15">
      <c r="A14" s="69" t="s">
        <v>128</v>
      </c>
      <c r="B14" s="69"/>
      <c r="C14" s="69"/>
      <c r="D14" s="69"/>
      <c r="E14" s="69"/>
      <c r="F14" s="69"/>
      <c r="G14" s="69"/>
      <c r="H14" s="69"/>
      <c r="I14" s="4"/>
      <c r="J14"/>
      <c r="K14" s="5"/>
      <c r="L14" s="4"/>
      <c r="M14" s="4"/>
      <c r="N14" s="4"/>
      <c r="O14" s="4"/>
    </row>
    <row r="15" spans="1:15">
      <c r="A15" s="3"/>
      <c r="B15" s="17"/>
      <c r="C15"/>
      <c r="D15" s="18"/>
      <c r="E15" s="18"/>
      <c r="F15" s="18"/>
      <c r="G15" s="18"/>
      <c r="H15" s="18"/>
      <c r="I15"/>
      <c r="J15"/>
      <c r="K15"/>
      <c r="L15"/>
      <c r="M15"/>
      <c r="N15"/>
      <c r="O15"/>
    </row>
    <row r="16" spans="1:15">
      <c r="A16" s="3"/>
      <c r="B16" s="18"/>
      <c r="C16" s="6"/>
      <c r="D16" s="18"/>
      <c r="E16" s="17" t="s">
        <v>129</v>
      </c>
      <c r="F16" s="21"/>
      <c r="G16" s="22">
        <f>H97</f>
        <v>435098.24923671334</v>
      </c>
      <c r="H16" s="23" t="s">
        <v>130</v>
      </c>
      <c r="I16"/>
      <c r="J16"/>
      <c r="K16"/>
      <c r="L16"/>
      <c r="M16"/>
      <c r="N16"/>
      <c r="O16"/>
    </row>
    <row r="17" spans="1:21">
      <c r="A17" s="3"/>
      <c r="B17" s="17"/>
      <c r="C17" s="6"/>
      <c r="D17" s="18"/>
      <c r="E17" s="18"/>
      <c r="F17" s="18"/>
      <c r="G17" s="18"/>
      <c r="H17" s="18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1:21">
      <c r="A18" s="40" t="s">
        <v>165</v>
      </c>
      <c r="C18" s="40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1:21">
      <c r="A19" s="70" t="s">
        <v>131</v>
      </c>
      <c r="B19" s="71" t="s">
        <v>132</v>
      </c>
      <c r="C19" s="70" t="s">
        <v>133</v>
      </c>
      <c r="D19" s="70" t="s">
        <v>134</v>
      </c>
      <c r="E19" s="70"/>
      <c r="F19" s="70"/>
      <c r="G19" s="70"/>
      <c r="H19" s="70" t="s">
        <v>135</v>
      </c>
    </row>
    <row r="20" spans="1:21" ht="38.25">
      <c r="A20" s="70"/>
      <c r="B20" s="72"/>
      <c r="C20" s="70"/>
      <c r="D20" s="11" t="s">
        <v>136</v>
      </c>
      <c r="E20" s="11" t="s">
        <v>137</v>
      </c>
      <c r="F20" s="11" t="s">
        <v>138</v>
      </c>
      <c r="G20" s="11" t="s">
        <v>139</v>
      </c>
      <c r="H20" s="70"/>
    </row>
    <row r="21" spans="1:21">
      <c r="A21" s="41">
        <v>1</v>
      </c>
      <c r="B21" s="42">
        <v>2</v>
      </c>
      <c r="C21" s="41">
        <v>3</v>
      </c>
      <c r="D21" s="11">
        <v>4</v>
      </c>
      <c r="E21" s="11">
        <v>5</v>
      </c>
      <c r="F21" s="11">
        <v>6</v>
      </c>
      <c r="G21" s="11">
        <v>7</v>
      </c>
      <c r="H21" s="11">
        <v>8</v>
      </c>
      <c r="I21"/>
      <c r="J21"/>
      <c r="K21"/>
      <c r="L21"/>
      <c r="M21"/>
      <c r="N21"/>
      <c r="O21"/>
      <c r="P21"/>
      <c r="Q21"/>
      <c r="R21"/>
      <c r="S21"/>
      <c r="T21"/>
      <c r="U21"/>
    </row>
    <row r="22" spans="1:21">
      <c r="A22" s="62" t="s">
        <v>166</v>
      </c>
      <c r="B22" s="63"/>
      <c r="C22" s="63"/>
      <c r="D22" s="63"/>
      <c r="E22" s="63"/>
      <c r="F22" s="63"/>
      <c r="G22" s="63"/>
      <c r="H22" s="6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</row>
    <row r="23" spans="1:21">
      <c r="A23" s="11">
        <v>1</v>
      </c>
      <c r="B23" s="12" t="s">
        <v>0</v>
      </c>
      <c r="C23" s="39" t="s">
        <v>1</v>
      </c>
      <c r="D23" s="25">
        <v>1057.354</v>
      </c>
      <c r="E23" s="26"/>
      <c r="F23" s="25"/>
      <c r="G23" s="25"/>
      <c r="H23" s="25">
        <f>G23+F23+E23+D23</f>
        <v>1057.354</v>
      </c>
    </row>
    <row r="24" spans="1:21">
      <c r="A24" s="11">
        <v>2</v>
      </c>
      <c r="B24" s="12" t="s">
        <v>2</v>
      </c>
      <c r="C24" s="39" t="s">
        <v>3</v>
      </c>
      <c r="D24" s="25">
        <v>6.7350000000000003</v>
      </c>
      <c r="E24" s="26"/>
      <c r="F24" s="25"/>
      <c r="G24" s="25"/>
      <c r="H24" s="25">
        <f t="shared" ref="H24:H88" si="0">G24+F24+E24+D24</f>
        <v>6.7350000000000003</v>
      </c>
    </row>
    <row r="25" spans="1:21">
      <c r="A25" s="11">
        <v>3</v>
      </c>
      <c r="B25" s="12" t="s">
        <v>4</v>
      </c>
      <c r="C25" s="39" t="s">
        <v>5</v>
      </c>
      <c r="D25" s="25">
        <v>1017.308</v>
      </c>
      <c r="E25" s="26"/>
      <c r="F25" s="25"/>
      <c r="G25" s="25"/>
      <c r="H25" s="25">
        <f t="shared" si="0"/>
        <v>1017.308</v>
      </c>
    </row>
    <row r="26" spans="1:21">
      <c r="A26" s="11">
        <v>4</v>
      </c>
      <c r="B26" s="12" t="s">
        <v>142</v>
      </c>
      <c r="C26" s="39" t="s">
        <v>7</v>
      </c>
      <c r="D26" s="25">
        <v>1220.2090000000001</v>
      </c>
      <c r="E26" s="26"/>
      <c r="F26" s="25"/>
      <c r="G26" s="25"/>
      <c r="H26" s="25">
        <f t="shared" si="0"/>
        <v>1220.2090000000001</v>
      </c>
    </row>
    <row r="27" spans="1:21">
      <c r="A27" s="11">
        <v>5</v>
      </c>
      <c r="B27" s="12" t="s">
        <v>6</v>
      </c>
      <c r="C27" s="39" t="s">
        <v>9</v>
      </c>
      <c r="D27" s="25">
        <v>5379.3440000000001</v>
      </c>
      <c r="E27" s="26"/>
      <c r="F27" s="25"/>
      <c r="G27" s="25"/>
      <c r="H27" s="25">
        <f t="shared" si="0"/>
        <v>5379.3440000000001</v>
      </c>
    </row>
    <row r="28" spans="1:21">
      <c r="A28" s="11">
        <v>6</v>
      </c>
      <c r="B28" s="12" t="s">
        <v>143</v>
      </c>
      <c r="C28" s="39" t="s">
        <v>11</v>
      </c>
      <c r="D28" s="25">
        <v>15494.514999999999</v>
      </c>
      <c r="E28" s="26"/>
      <c r="F28" s="25"/>
      <c r="G28" s="25"/>
      <c r="H28" s="25">
        <f t="shared" si="0"/>
        <v>15494.514999999999</v>
      </c>
    </row>
    <row r="29" spans="1:21">
      <c r="A29" s="11">
        <v>7</v>
      </c>
      <c r="B29" s="12" t="s">
        <v>8</v>
      </c>
      <c r="C29" s="39" t="s">
        <v>13</v>
      </c>
      <c r="D29" s="25">
        <v>2750.893</v>
      </c>
      <c r="E29" s="26"/>
      <c r="F29" s="25"/>
      <c r="G29" s="25"/>
      <c r="H29" s="25">
        <f t="shared" si="0"/>
        <v>2750.893</v>
      </c>
    </row>
    <row r="30" spans="1:21">
      <c r="A30" s="11">
        <v>8</v>
      </c>
      <c r="B30" s="12" t="s">
        <v>144</v>
      </c>
      <c r="C30" s="39" t="s">
        <v>15</v>
      </c>
      <c r="D30" s="25">
        <v>20388.727999999999</v>
      </c>
      <c r="E30" s="27">
        <v>325.31599999999997</v>
      </c>
      <c r="F30" s="25"/>
      <c r="G30" s="25"/>
      <c r="H30" s="25">
        <f t="shared" si="0"/>
        <v>20714.043999999998</v>
      </c>
    </row>
    <row r="31" spans="1:21">
      <c r="A31" s="11">
        <v>9</v>
      </c>
      <c r="B31" s="12" t="s">
        <v>10</v>
      </c>
      <c r="C31" s="39" t="s">
        <v>17</v>
      </c>
      <c r="D31" s="25">
        <v>125.565</v>
      </c>
      <c r="E31" s="26"/>
      <c r="F31" s="25"/>
      <c r="G31" s="25"/>
      <c r="H31" s="25">
        <f t="shared" si="0"/>
        <v>125.565</v>
      </c>
    </row>
    <row r="32" spans="1:21">
      <c r="A32" s="11">
        <v>10</v>
      </c>
      <c r="B32" s="12" t="s">
        <v>12</v>
      </c>
      <c r="C32" s="39" t="s">
        <v>19</v>
      </c>
      <c r="D32" s="25">
        <v>25443.117999999999</v>
      </c>
      <c r="E32" s="26"/>
      <c r="F32" s="25"/>
      <c r="G32" s="25"/>
      <c r="H32" s="25">
        <f t="shared" si="0"/>
        <v>25443.117999999999</v>
      </c>
    </row>
    <row r="33" spans="1:8">
      <c r="A33" s="11">
        <v>11</v>
      </c>
      <c r="B33" s="12" t="s">
        <v>145</v>
      </c>
      <c r="C33" s="39" t="s">
        <v>21</v>
      </c>
      <c r="D33" s="25">
        <v>16705.010999999999</v>
      </c>
      <c r="E33" s="26"/>
      <c r="F33" s="25"/>
      <c r="G33" s="25"/>
      <c r="H33" s="25">
        <f t="shared" si="0"/>
        <v>16705.010999999999</v>
      </c>
    </row>
    <row r="34" spans="1:8" ht="26.25">
      <c r="A34" s="11">
        <v>12</v>
      </c>
      <c r="B34" s="12" t="s">
        <v>146</v>
      </c>
      <c r="C34" s="39" t="s">
        <v>23</v>
      </c>
      <c r="D34" s="25">
        <v>958.9</v>
      </c>
      <c r="E34" s="26"/>
      <c r="F34" s="25"/>
      <c r="G34" s="25"/>
      <c r="H34" s="25">
        <f t="shared" si="0"/>
        <v>958.9</v>
      </c>
    </row>
    <row r="35" spans="1:8">
      <c r="A35" s="11">
        <v>13</v>
      </c>
      <c r="B35" s="12" t="s">
        <v>147</v>
      </c>
      <c r="C35" s="39" t="s">
        <v>25</v>
      </c>
      <c r="D35" s="25">
        <v>9374.9959999999992</v>
      </c>
      <c r="E35" s="25"/>
      <c r="F35" s="25"/>
      <c r="G35" s="25"/>
      <c r="H35" s="25">
        <f t="shared" si="0"/>
        <v>9374.9959999999992</v>
      </c>
    </row>
    <row r="36" spans="1:8">
      <c r="A36" s="11">
        <v>14</v>
      </c>
      <c r="B36" s="12" t="s">
        <v>14</v>
      </c>
      <c r="C36" s="39" t="s">
        <v>27</v>
      </c>
      <c r="D36" s="25">
        <v>25467.276000000002</v>
      </c>
      <c r="E36" s="25"/>
      <c r="F36" s="25"/>
      <c r="G36" s="25"/>
      <c r="H36" s="25">
        <f t="shared" si="0"/>
        <v>25467.276000000002</v>
      </c>
    </row>
    <row r="37" spans="1:8">
      <c r="A37" s="11">
        <v>15</v>
      </c>
      <c r="B37" s="12" t="s">
        <v>16</v>
      </c>
      <c r="C37" s="39" t="s">
        <v>29</v>
      </c>
      <c r="D37" s="25">
        <f>22.909+181.601</f>
        <v>204.51</v>
      </c>
      <c r="E37" s="25">
        <v>96.073999999999998</v>
      </c>
      <c r="F37" s="25">
        <v>18275.216</v>
      </c>
      <c r="G37" s="25"/>
      <c r="H37" s="25">
        <f t="shared" si="0"/>
        <v>18575.8</v>
      </c>
    </row>
    <row r="38" spans="1:8">
      <c r="A38" s="11">
        <v>16</v>
      </c>
      <c r="B38" s="12" t="s">
        <v>148</v>
      </c>
      <c r="C38" s="39" t="s">
        <v>31</v>
      </c>
      <c r="D38" s="25">
        <v>322.62900000000002</v>
      </c>
      <c r="E38" s="25"/>
      <c r="F38" s="25"/>
      <c r="G38" s="25"/>
      <c r="H38" s="25">
        <f t="shared" si="0"/>
        <v>322.62900000000002</v>
      </c>
    </row>
    <row r="39" spans="1:8">
      <c r="A39" s="11">
        <v>17</v>
      </c>
      <c r="B39" s="12" t="s">
        <v>149</v>
      </c>
      <c r="C39" s="39" t="s">
        <v>33</v>
      </c>
      <c r="D39" s="25"/>
      <c r="E39" s="25">
        <v>85.256</v>
      </c>
      <c r="F39" s="25">
        <v>2024</v>
      </c>
      <c r="G39" s="25"/>
      <c r="H39" s="25">
        <f t="shared" si="0"/>
        <v>2109.2559999999999</v>
      </c>
    </row>
    <row r="40" spans="1:8" ht="25.5">
      <c r="A40" s="11">
        <v>18</v>
      </c>
      <c r="B40" s="12" t="s">
        <v>18</v>
      </c>
      <c r="C40" s="13" t="s">
        <v>35</v>
      </c>
      <c r="D40" s="25">
        <v>8.8999999999999996E-2</v>
      </c>
      <c r="E40" s="25">
        <v>7.7519999999999998</v>
      </c>
      <c r="F40" s="25">
        <v>2295.4050000000002</v>
      </c>
      <c r="G40" s="28"/>
      <c r="H40" s="25">
        <f t="shared" si="0"/>
        <v>2303.2460000000001</v>
      </c>
    </row>
    <row r="41" spans="1:8" ht="25.5">
      <c r="A41" s="11">
        <v>19</v>
      </c>
      <c r="B41" s="12" t="s">
        <v>150</v>
      </c>
      <c r="C41" s="13" t="s">
        <v>37</v>
      </c>
      <c r="D41" s="25">
        <v>31.585999999999999</v>
      </c>
      <c r="E41" s="25">
        <v>63.002000000000002</v>
      </c>
      <c r="F41" s="25">
        <v>3256.0360000000001</v>
      </c>
      <c r="G41" s="25"/>
      <c r="H41" s="25">
        <f t="shared" si="0"/>
        <v>3350.6239999999998</v>
      </c>
    </row>
    <row r="42" spans="1:8">
      <c r="A42" s="11">
        <v>20</v>
      </c>
      <c r="B42" s="12" t="s">
        <v>20</v>
      </c>
      <c r="C42" s="39" t="s">
        <v>39</v>
      </c>
      <c r="D42" s="25"/>
      <c r="E42" s="25">
        <v>731.28499999999997</v>
      </c>
      <c r="F42" s="25">
        <v>5493.93</v>
      </c>
      <c r="G42" s="25"/>
      <c r="H42" s="25">
        <f>G42+F42+E42+D42</f>
        <v>6225.2150000000001</v>
      </c>
    </row>
    <row r="43" spans="1:8" ht="26.25">
      <c r="A43" s="11">
        <v>21</v>
      </c>
      <c r="B43" s="12" t="s">
        <v>22</v>
      </c>
      <c r="C43" s="39" t="s">
        <v>41</v>
      </c>
      <c r="D43" s="25"/>
      <c r="E43" s="43">
        <v>2924.2950000000001</v>
      </c>
      <c r="F43" s="43">
        <v>11345.102999999999</v>
      </c>
      <c r="G43" s="43"/>
      <c r="H43" s="43">
        <f>G43+F43+E43+D43</f>
        <v>14269.397999999999</v>
      </c>
    </row>
    <row r="44" spans="1:8" ht="26.25">
      <c r="A44" s="11">
        <v>22</v>
      </c>
      <c r="B44" s="12" t="s">
        <v>24</v>
      </c>
      <c r="C44" s="39" t="s">
        <v>43</v>
      </c>
      <c r="D44" s="25"/>
      <c r="E44" s="43">
        <v>795.44</v>
      </c>
      <c r="F44" s="25">
        <v>20697.553</v>
      </c>
      <c r="G44" s="25"/>
      <c r="H44" s="25">
        <f>G44+F44+E44+D44</f>
        <v>21492.992999999999</v>
      </c>
    </row>
    <row r="45" spans="1:8" ht="26.25">
      <c r="A45" s="11">
        <v>23</v>
      </c>
      <c r="B45" s="12" t="s">
        <v>151</v>
      </c>
      <c r="C45" s="39" t="s">
        <v>45</v>
      </c>
      <c r="D45" s="25"/>
      <c r="E45" s="25">
        <v>266.839</v>
      </c>
      <c r="F45" s="25">
        <v>545.91899999999998</v>
      </c>
      <c r="G45" s="25"/>
      <c r="H45" s="25">
        <f t="shared" si="0"/>
        <v>812.75800000000004</v>
      </c>
    </row>
    <row r="46" spans="1:8">
      <c r="A46" s="11">
        <v>24</v>
      </c>
      <c r="B46" s="12" t="s">
        <v>26</v>
      </c>
      <c r="C46" s="39" t="s">
        <v>47</v>
      </c>
      <c r="D46" s="25"/>
      <c r="E46" s="25">
        <v>38.414000000000001</v>
      </c>
      <c r="F46" s="25">
        <v>1444.0419999999999</v>
      </c>
      <c r="G46" s="25"/>
      <c r="H46" s="25">
        <f t="shared" si="0"/>
        <v>1482.4559999999999</v>
      </c>
    </row>
    <row r="47" spans="1:8">
      <c r="A47" s="11">
        <v>25</v>
      </c>
      <c r="B47" s="12" t="s">
        <v>152</v>
      </c>
      <c r="C47" s="39" t="s">
        <v>49</v>
      </c>
      <c r="D47" s="25"/>
      <c r="E47" s="25">
        <v>248.35599999999999</v>
      </c>
      <c r="F47" s="25">
        <v>4182.7790000000005</v>
      </c>
      <c r="G47" s="25"/>
      <c r="H47" s="25">
        <f t="shared" si="0"/>
        <v>4431.1350000000002</v>
      </c>
    </row>
    <row r="48" spans="1:8" ht="26.25">
      <c r="A48" s="11">
        <v>26</v>
      </c>
      <c r="B48" s="12" t="s">
        <v>28</v>
      </c>
      <c r="C48" s="39" t="s">
        <v>51</v>
      </c>
      <c r="D48" s="25"/>
      <c r="E48" s="25">
        <v>88.581999999999994</v>
      </c>
      <c r="F48" s="25">
        <v>465.82</v>
      </c>
      <c r="G48" s="25"/>
      <c r="H48" s="25">
        <f t="shared" si="0"/>
        <v>554.40200000000004</v>
      </c>
    </row>
    <row r="49" spans="1:8">
      <c r="A49" s="11">
        <v>27</v>
      </c>
      <c r="B49" s="12" t="s">
        <v>153</v>
      </c>
      <c r="C49" s="39" t="s">
        <v>53</v>
      </c>
      <c r="D49" s="25">
        <v>321.26900000000001</v>
      </c>
      <c r="E49" s="25">
        <v>832.50900000000001</v>
      </c>
      <c r="F49" s="25">
        <v>32083.652999999998</v>
      </c>
      <c r="G49" s="29"/>
      <c r="H49" s="25">
        <f t="shared" si="0"/>
        <v>33237.430999999997</v>
      </c>
    </row>
    <row r="50" spans="1:8">
      <c r="A50" s="11">
        <v>28</v>
      </c>
      <c r="B50" s="12" t="s">
        <v>30</v>
      </c>
      <c r="C50" s="39" t="s">
        <v>55</v>
      </c>
      <c r="D50" s="31"/>
      <c r="E50" s="25">
        <v>4805.3040000000001</v>
      </c>
      <c r="F50" s="25">
        <v>1017.062</v>
      </c>
      <c r="G50" s="29"/>
      <c r="H50" s="25">
        <f t="shared" si="0"/>
        <v>5822.366</v>
      </c>
    </row>
    <row r="51" spans="1:8" ht="26.25">
      <c r="A51" s="11">
        <v>29</v>
      </c>
      <c r="B51" s="12" t="s">
        <v>154</v>
      </c>
      <c r="C51" s="39" t="s">
        <v>57</v>
      </c>
      <c r="D51" s="25"/>
      <c r="E51" s="25">
        <v>40.473999999999997</v>
      </c>
      <c r="F51" s="25">
        <v>263.36099999999999</v>
      </c>
      <c r="G51" s="25"/>
      <c r="H51" s="25">
        <f t="shared" si="0"/>
        <v>303.83499999999998</v>
      </c>
    </row>
    <row r="52" spans="1:8">
      <c r="A52" s="11">
        <v>30</v>
      </c>
      <c r="B52" s="12" t="s">
        <v>32</v>
      </c>
      <c r="C52" s="39" t="s">
        <v>59</v>
      </c>
      <c r="D52" s="25"/>
      <c r="E52" s="25">
        <v>133.745</v>
      </c>
      <c r="F52" s="25">
        <v>554.80600000000004</v>
      </c>
      <c r="G52" s="25"/>
      <c r="H52" s="25">
        <f t="shared" si="0"/>
        <v>688.55100000000004</v>
      </c>
    </row>
    <row r="53" spans="1:8">
      <c r="A53" s="11">
        <v>31</v>
      </c>
      <c r="B53" s="12" t="s">
        <v>155</v>
      </c>
      <c r="C53" s="39" t="s">
        <v>61</v>
      </c>
      <c r="D53" s="25"/>
      <c r="E53" s="25">
        <v>99.641999999999996</v>
      </c>
      <c r="F53" s="25">
        <v>1660.684</v>
      </c>
      <c r="G53" s="25"/>
      <c r="H53" s="25">
        <f t="shared" si="0"/>
        <v>1760.326</v>
      </c>
    </row>
    <row r="54" spans="1:8">
      <c r="A54" s="11">
        <v>32</v>
      </c>
      <c r="B54" s="12" t="s">
        <v>156</v>
      </c>
      <c r="C54" s="39" t="s">
        <v>63</v>
      </c>
      <c r="D54" s="25"/>
      <c r="E54" s="25">
        <v>129.80000000000001</v>
      </c>
      <c r="F54" s="25">
        <v>818.88599999999997</v>
      </c>
      <c r="G54" s="25"/>
      <c r="H54" s="25">
        <f t="shared" si="0"/>
        <v>948.68599999999992</v>
      </c>
    </row>
    <row r="55" spans="1:8">
      <c r="A55" s="11">
        <v>33</v>
      </c>
      <c r="B55" s="12" t="s">
        <v>157</v>
      </c>
      <c r="C55" s="39" t="s">
        <v>65</v>
      </c>
      <c r="D55" s="25"/>
      <c r="E55" s="25">
        <v>112.303</v>
      </c>
      <c r="F55" s="25">
        <v>7180.7179999999998</v>
      </c>
      <c r="G55" s="25"/>
      <c r="H55" s="25">
        <f t="shared" si="0"/>
        <v>7293.0209999999997</v>
      </c>
    </row>
    <row r="56" spans="1:8">
      <c r="A56" s="11">
        <v>34</v>
      </c>
      <c r="B56" s="12" t="s">
        <v>158</v>
      </c>
      <c r="C56" s="39" t="s">
        <v>67</v>
      </c>
      <c r="D56" s="25"/>
      <c r="E56" s="25">
        <v>102.027</v>
      </c>
      <c r="F56" s="25">
        <v>336.47199999999998</v>
      </c>
      <c r="G56" s="25"/>
      <c r="H56" s="25">
        <f t="shared" si="0"/>
        <v>438.49899999999997</v>
      </c>
    </row>
    <row r="57" spans="1:8">
      <c r="A57" s="11">
        <v>35</v>
      </c>
      <c r="B57" s="12" t="s">
        <v>159</v>
      </c>
      <c r="C57" s="39" t="s">
        <v>69</v>
      </c>
      <c r="D57" s="25"/>
      <c r="E57" s="25">
        <v>98.284000000000006</v>
      </c>
      <c r="F57" s="25">
        <v>268.08</v>
      </c>
      <c r="G57" s="25"/>
      <c r="H57" s="25">
        <f t="shared" si="0"/>
        <v>366.36399999999998</v>
      </c>
    </row>
    <row r="58" spans="1:8">
      <c r="A58" s="11">
        <v>36</v>
      </c>
      <c r="B58" s="12" t="s">
        <v>160</v>
      </c>
      <c r="C58" s="39" t="s">
        <v>71</v>
      </c>
      <c r="D58" s="25"/>
      <c r="E58" s="25">
        <v>25.477</v>
      </c>
      <c r="F58" s="25">
        <v>148.518</v>
      </c>
      <c r="G58" s="25"/>
      <c r="H58" s="25">
        <f t="shared" si="0"/>
        <v>173.995</v>
      </c>
    </row>
    <row r="59" spans="1:8">
      <c r="A59" s="11">
        <v>37</v>
      </c>
      <c r="B59" s="12" t="s">
        <v>34</v>
      </c>
      <c r="C59" s="39" t="s">
        <v>73</v>
      </c>
      <c r="D59" s="25"/>
      <c r="E59" s="25">
        <v>21.803000000000001</v>
      </c>
      <c r="F59" s="25">
        <v>148.518</v>
      </c>
      <c r="G59" s="25"/>
      <c r="H59" s="25">
        <f t="shared" si="0"/>
        <v>170.321</v>
      </c>
    </row>
    <row r="60" spans="1:8">
      <c r="A60" s="11">
        <v>38</v>
      </c>
      <c r="B60" s="12" t="s">
        <v>36</v>
      </c>
      <c r="C60" s="39" t="s">
        <v>75</v>
      </c>
      <c r="D60" s="25"/>
      <c r="E60" s="25">
        <v>242.792</v>
      </c>
      <c r="F60" s="25">
        <v>1870.5350000000001</v>
      </c>
      <c r="G60" s="25"/>
      <c r="H60" s="25">
        <f t="shared" si="0"/>
        <v>2113.3270000000002</v>
      </c>
    </row>
    <row r="61" spans="1:8">
      <c r="A61" s="11">
        <v>39</v>
      </c>
      <c r="B61" s="12" t="s">
        <v>38</v>
      </c>
      <c r="C61" s="39" t="s">
        <v>77</v>
      </c>
      <c r="D61" s="25"/>
      <c r="E61" s="25">
        <v>127.568</v>
      </c>
      <c r="F61" s="25">
        <v>782.56700000000001</v>
      </c>
      <c r="G61" s="25"/>
      <c r="H61" s="25">
        <f t="shared" si="0"/>
        <v>910.13499999999999</v>
      </c>
    </row>
    <row r="62" spans="1:8">
      <c r="A62" s="11">
        <v>40</v>
      </c>
      <c r="B62" s="12" t="s">
        <v>40</v>
      </c>
      <c r="C62" s="39" t="s">
        <v>79</v>
      </c>
      <c r="D62" s="25"/>
      <c r="E62" s="25">
        <v>128.68</v>
      </c>
      <c r="F62" s="25">
        <v>636.44399999999996</v>
      </c>
      <c r="G62" s="25"/>
      <c r="H62" s="25">
        <f t="shared" si="0"/>
        <v>765.12400000000002</v>
      </c>
    </row>
    <row r="63" spans="1:8">
      <c r="A63" s="11">
        <v>41</v>
      </c>
      <c r="B63" s="12" t="s">
        <v>42</v>
      </c>
      <c r="C63" s="39" t="s">
        <v>81</v>
      </c>
      <c r="D63" s="25"/>
      <c r="E63" s="25">
        <v>133.273</v>
      </c>
      <c r="F63" s="25">
        <v>336.99400000000003</v>
      </c>
      <c r="G63" s="25"/>
      <c r="H63" s="25">
        <f t="shared" si="0"/>
        <v>470.26700000000005</v>
      </c>
    </row>
    <row r="64" spans="1:8">
      <c r="A64" s="11">
        <v>42</v>
      </c>
      <c r="B64" s="12" t="s">
        <v>44</v>
      </c>
      <c r="C64" s="39" t="s">
        <v>83</v>
      </c>
      <c r="D64" s="25"/>
      <c r="E64" s="25">
        <v>104.755</v>
      </c>
      <c r="F64" s="25">
        <v>1768.7339999999999</v>
      </c>
      <c r="G64" s="25"/>
      <c r="H64" s="25">
        <f t="shared" si="0"/>
        <v>1873.489</v>
      </c>
    </row>
    <row r="65" spans="1:8">
      <c r="A65" s="11">
        <v>43</v>
      </c>
      <c r="B65" s="12" t="s">
        <v>46</v>
      </c>
      <c r="C65" s="39" t="s">
        <v>85</v>
      </c>
      <c r="D65" s="30"/>
      <c r="E65" s="31"/>
      <c r="F65" s="25">
        <v>645.36400000000003</v>
      </c>
      <c r="G65" s="32"/>
      <c r="H65" s="25">
        <f t="shared" si="0"/>
        <v>645.36400000000003</v>
      </c>
    </row>
    <row r="66" spans="1:8">
      <c r="A66" s="11">
        <v>44</v>
      </c>
      <c r="B66" s="12" t="s">
        <v>48</v>
      </c>
      <c r="C66" s="39" t="s">
        <v>87</v>
      </c>
      <c r="D66" s="25">
        <f>70.848+376.619</f>
        <v>447.46700000000004</v>
      </c>
      <c r="E66" s="25"/>
      <c r="F66" s="33"/>
      <c r="G66" s="34"/>
      <c r="H66" s="25">
        <f t="shared" si="0"/>
        <v>447.46700000000004</v>
      </c>
    </row>
    <row r="67" spans="1:8">
      <c r="A67" s="11">
        <v>45</v>
      </c>
      <c r="B67" s="12" t="s">
        <v>50</v>
      </c>
      <c r="C67" s="39" t="s">
        <v>89</v>
      </c>
      <c r="D67" s="25">
        <v>660.82799999999997</v>
      </c>
      <c r="E67" s="25">
        <v>3.3279999999999998</v>
      </c>
      <c r="F67" s="33"/>
      <c r="G67" s="34"/>
      <c r="H67" s="25">
        <f t="shared" si="0"/>
        <v>664.15599999999995</v>
      </c>
    </row>
    <row r="68" spans="1:8">
      <c r="A68" s="11">
        <v>46</v>
      </c>
      <c r="B68" s="12" t="s">
        <v>52</v>
      </c>
      <c r="C68" s="37" t="s">
        <v>141</v>
      </c>
      <c r="D68" s="38">
        <f>2.711+0.96+341.269</f>
        <v>344.94</v>
      </c>
      <c r="E68" s="38">
        <v>3.1019999999999999</v>
      </c>
      <c r="F68" s="38">
        <v>118.197</v>
      </c>
      <c r="G68" s="38"/>
      <c r="H68" s="38">
        <f>SUM(D68:G68)</f>
        <v>466.23899999999998</v>
      </c>
    </row>
    <row r="69" spans="1:8">
      <c r="A69" s="11">
        <v>47</v>
      </c>
      <c r="B69" s="12" t="s">
        <v>54</v>
      </c>
      <c r="C69" s="39" t="s">
        <v>90</v>
      </c>
      <c r="D69" s="25">
        <v>3127.2950000000001</v>
      </c>
      <c r="E69" s="25">
        <v>7.6550000000000002</v>
      </c>
      <c r="F69" s="27">
        <v>343.584</v>
      </c>
      <c r="G69" s="34"/>
      <c r="H69" s="25">
        <f t="shared" si="0"/>
        <v>3478.5340000000001</v>
      </c>
    </row>
    <row r="70" spans="1:8" ht="26.25">
      <c r="A70" s="11">
        <v>48</v>
      </c>
      <c r="B70" s="12" t="s">
        <v>56</v>
      </c>
      <c r="C70" s="39" t="s">
        <v>91</v>
      </c>
      <c r="D70" s="25">
        <v>7132.1399999999994</v>
      </c>
      <c r="E70" s="25">
        <v>11.535</v>
      </c>
      <c r="F70" s="25">
        <v>15265.09</v>
      </c>
      <c r="G70" s="34"/>
      <c r="H70" s="25">
        <f t="shared" si="0"/>
        <v>22408.764999999999</v>
      </c>
    </row>
    <row r="71" spans="1:8">
      <c r="A71" s="11">
        <v>49</v>
      </c>
      <c r="B71" s="12" t="s">
        <v>58</v>
      </c>
      <c r="C71" s="39" t="s">
        <v>92</v>
      </c>
      <c r="D71" s="25">
        <v>2938.3150000000001</v>
      </c>
      <c r="E71" s="25">
        <v>2231.5529999999999</v>
      </c>
      <c r="F71" s="25">
        <v>13924.647000000001</v>
      </c>
      <c r="G71" s="34"/>
      <c r="H71" s="25">
        <f t="shared" si="0"/>
        <v>19094.514999999999</v>
      </c>
    </row>
    <row r="72" spans="1:8">
      <c r="A72" s="11">
        <v>50</v>
      </c>
      <c r="B72" s="12" t="s">
        <v>60</v>
      </c>
      <c r="C72" s="39" t="s">
        <v>93</v>
      </c>
      <c r="D72" s="25">
        <v>19.652999999999999</v>
      </c>
      <c r="E72" s="25">
        <v>71.218999999999994</v>
      </c>
      <c r="F72" s="25">
        <v>63.872</v>
      </c>
      <c r="G72" s="34"/>
      <c r="H72" s="25">
        <f t="shared" si="0"/>
        <v>154.744</v>
      </c>
    </row>
    <row r="73" spans="1:8">
      <c r="A73" s="11">
        <v>51</v>
      </c>
      <c r="B73" s="12" t="s">
        <v>62</v>
      </c>
      <c r="C73" s="39" t="s">
        <v>94</v>
      </c>
      <c r="D73" s="25">
        <v>1322.864</v>
      </c>
      <c r="E73" s="25"/>
      <c r="F73" s="25">
        <v>1610.6</v>
      </c>
      <c r="G73" s="34"/>
      <c r="H73" s="25">
        <f t="shared" si="0"/>
        <v>2933.4639999999999</v>
      </c>
    </row>
    <row r="74" spans="1:8">
      <c r="A74" s="44">
        <v>52</v>
      </c>
      <c r="B74" s="45" t="s">
        <v>64</v>
      </c>
      <c r="C74" s="46" t="s">
        <v>95</v>
      </c>
      <c r="D74" s="43"/>
      <c r="E74" s="25">
        <v>25091.564999999999</v>
      </c>
      <c r="F74" s="25">
        <v>6248.3280000000004</v>
      </c>
      <c r="G74" s="43"/>
      <c r="H74" s="43">
        <f t="shared" si="0"/>
        <v>31339.893</v>
      </c>
    </row>
    <row r="75" spans="1:8" ht="26.25">
      <c r="A75" s="11">
        <v>53</v>
      </c>
      <c r="B75" s="12" t="s">
        <v>66</v>
      </c>
      <c r="C75" s="39" t="s">
        <v>96</v>
      </c>
      <c r="D75" s="25"/>
      <c r="E75" s="25">
        <v>696.61599999999999</v>
      </c>
      <c r="F75" s="25">
        <v>144.941</v>
      </c>
      <c r="G75" s="34"/>
      <c r="H75" s="25">
        <f t="shared" si="0"/>
        <v>841.55700000000002</v>
      </c>
    </row>
    <row r="76" spans="1:8" ht="26.25">
      <c r="A76" s="11">
        <v>54</v>
      </c>
      <c r="B76" s="12" t="s">
        <v>68</v>
      </c>
      <c r="C76" s="39" t="s">
        <v>97</v>
      </c>
      <c r="D76" s="25"/>
      <c r="E76" s="25">
        <v>303.92500000000001</v>
      </c>
      <c r="F76" s="25">
        <v>120.289</v>
      </c>
      <c r="G76" s="34"/>
      <c r="H76" s="25">
        <f t="shared" si="0"/>
        <v>424.214</v>
      </c>
    </row>
    <row r="77" spans="1:8">
      <c r="A77" s="11">
        <v>55</v>
      </c>
      <c r="B77" s="12" t="s">
        <v>70</v>
      </c>
      <c r="C77" s="39" t="s">
        <v>98</v>
      </c>
      <c r="D77" s="25">
        <v>3.0089999999999999</v>
      </c>
      <c r="E77" s="25">
        <v>39.786999999999999</v>
      </c>
      <c r="F77" s="25">
        <v>84.98</v>
      </c>
      <c r="G77" s="34"/>
      <c r="H77" s="25">
        <f t="shared" si="0"/>
        <v>127.776</v>
      </c>
    </row>
    <row r="78" spans="1:8">
      <c r="A78" s="11">
        <v>56</v>
      </c>
      <c r="B78" s="12" t="s">
        <v>72</v>
      </c>
      <c r="C78" s="39" t="s">
        <v>99</v>
      </c>
      <c r="D78" s="25"/>
      <c r="E78" s="25">
        <v>42.561999999999998</v>
      </c>
      <c r="F78" s="25">
        <v>20.239999999999998</v>
      </c>
      <c r="G78" s="34"/>
      <c r="H78" s="25">
        <f t="shared" si="0"/>
        <v>62.801999999999992</v>
      </c>
    </row>
    <row r="79" spans="1:8" ht="51.75">
      <c r="A79" s="11">
        <v>57</v>
      </c>
      <c r="B79" s="12" t="s">
        <v>74</v>
      </c>
      <c r="C79" s="39" t="s">
        <v>100</v>
      </c>
      <c r="D79" s="25"/>
      <c r="E79" s="25">
        <v>464.35700000000003</v>
      </c>
      <c r="F79" s="25">
        <v>2284.7020000000002</v>
      </c>
      <c r="G79" s="34"/>
      <c r="H79" s="25">
        <f t="shared" si="0"/>
        <v>2749.0590000000002</v>
      </c>
    </row>
    <row r="80" spans="1:8">
      <c r="A80" s="11">
        <v>58</v>
      </c>
      <c r="B80" s="12" t="s">
        <v>76</v>
      </c>
      <c r="C80" s="39" t="s">
        <v>101</v>
      </c>
      <c r="D80" s="25">
        <v>18.664999999999999</v>
      </c>
      <c r="E80" s="25">
        <v>1.7709999999999999</v>
      </c>
      <c r="F80" s="25">
        <v>605.84500000000003</v>
      </c>
      <c r="G80" s="25"/>
      <c r="H80" s="25">
        <f t="shared" si="0"/>
        <v>626.28099999999995</v>
      </c>
    </row>
    <row r="81" spans="1:9" ht="26.25">
      <c r="A81" s="11">
        <v>59</v>
      </c>
      <c r="B81" s="12" t="s">
        <v>78</v>
      </c>
      <c r="C81" s="39" t="s">
        <v>102</v>
      </c>
      <c r="D81" s="25"/>
      <c r="E81" s="25">
        <v>439.322</v>
      </c>
      <c r="F81" s="25">
        <v>169.374</v>
      </c>
      <c r="G81" s="34"/>
      <c r="H81" s="25">
        <f t="shared" si="0"/>
        <v>608.69600000000003</v>
      </c>
    </row>
    <row r="82" spans="1:9" ht="26.25">
      <c r="A82" s="11">
        <v>60</v>
      </c>
      <c r="B82" s="12" t="s">
        <v>80</v>
      </c>
      <c r="C82" s="39" t="s">
        <v>103</v>
      </c>
      <c r="D82" s="25">
        <f>118.019+7.043+528.372</f>
        <v>653.43399999999997</v>
      </c>
      <c r="E82" s="25">
        <v>841.36199999999997</v>
      </c>
      <c r="F82" s="25">
        <v>98.602999999999994</v>
      </c>
      <c r="G82" s="34"/>
      <c r="H82" s="25">
        <f t="shared" si="0"/>
        <v>1593.3989999999999</v>
      </c>
    </row>
    <row r="83" spans="1:9">
      <c r="A83" s="11">
        <v>61</v>
      </c>
      <c r="B83" s="12" t="s">
        <v>82</v>
      </c>
      <c r="C83" s="39" t="s">
        <v>104</v>
      </c>
      <c r="D83" s="25">
        <v>150.196</v>
      </c>
      <c r="E83" s="25">
        <v>48.88</v>
      </c>
      <c r="F83" s="31"/>
      <c r="G83" s="25"/>
      <c r="H83" s="25">
        <f t="shared" si="0"/>
        <v>199.07599999999999</v>
      </c>
    </row>
    <row r="84" spans="1:9">
      <c r="A84" s="11">
        <v>62</v>
      </c>
      <c r="B84" s="12" t="s">
        <v>84</v>
      </c>
      <c r="C84" s="39" t="s">
        <v>105</v>
      </c>
      <c r="D84" s="25">
        <v>6589.4430000000002</v>
      </c>
      <c r="E84" s="25"/>
      <c r="F84" s="25">
        <v>310.16699999999997</v>
      </c>
      <c r="G84" s="25"/>
      <c r="H84" s="25">
        <f t="shared" si="0"/>
        <v>6899.6100000000006</v>
      </c>
    </row>
    <row r="85" spans="1:9" ht="26.25">
      <c r="A85" s="11">
        <v>63</v>
      </c>
      <c r="B85" s="12" t="s">
        <v>161</v>
      </c>
      <c r="C85" s="39" t="s">
        <v>106</v>
      </c>
      <c r="D85" s="25"/>
      <c r="E85" s="25">
        <v>11.683</v>
      </c>
      <c r="F85" s="25">
        <v>432.81299999999999</v>
      </c>
      <c r="G85" s="25"/>
      <c r="H85" s="25">
        <f t="shared" si="0"/>
        <v>444.49599999999998</v>
      </c>
    </row>
    <row r="86" spans="1:9">
      <c r="A86" s="11">
        <v>64</v>
      </c>
      <c r="B86" s="12" t="s">
        <v>86</v>
      </c>
      <c r="C86" s="39" t="s">
        <v>107</v>
      </c>
      <c r="D86" s="25"/>
      <c r="E86" s="25">
        <v>742.12900000000002</v>
      </c>
      <c r="F86" s="25">
        <v>497.38</v>
      </c>
      <c r="G86" s="25"/>
      <c r="H86" s="25">
        <f t="shared" si="0"/>
        <v>1239.509</v>
      </c>
    </row>
    <row r="87" spans="1:9">
      <c r="A87" s="11">
        <v>65</v>
      </c>
      <c r="B87" s="12" t="s">
        <v>162</v>
      </c>
      <c r="C87" s="39" t="s">
        <v>108</v>
      </c>
      <c r="D87" s="25"/>
      <c r="E87" s="25">
        <v>25.856999999999999</v>
      </c>
      <c r="F87" s="25">
        <v>740.26400000000001</v>
      </c>
      <c r="G87" s="25"/>
      <c r="H87" s="25">
        <f t="shared" si="0"/>
        <v>766.12099999999998</v>
      </c>
    </row>
    <row r="88" spans="1:9">
      <c r="A88" s="11">
        <v>66</v>
      </c>
      <c r="B88" s="12" t="s">
        <v>88</v>
      </c>
      <c r="C88" s="39" t="s">
        <v>109</v>
      </c>
      <c r="D88" s="25"/>
      <c r="E88" s="25">
        <v>6.2690000000000001</v>
      </c>
      <c r="F88" s="25">
        <v>198.95400000000001</v>
      </c>
      <c r="G88" s="25"/>
      <c r="H88" s="25">
        <f t="shared" si="0"/>
        <v>205.22300000000001</v>
      </c>
    </row>
    <row r="89" spans="1:9">
      <c r="A89" s="61"/>
      <c r="B89" s="61"/>
      <c r="C89" s="2" t="s">
        <v>110</v>
      </c>
      <c r="D89" s="35">
        <f>SUM(D23:D88)</f>
        <v>149678.28399999999</v>
      </c>
      <c r="E89" s="35">
        <f>SUM(E23:E88)</f>
        <v>43893.523999999998</v>
      </c>
      <c r="F89" s="35">
        <f>SUM(F23:F88)</f>
        <v>163830.06899999999</v>
      </c>
      <c r="G89" s="35"/>
      <c r="H89" s="35">
        <v>357401.87</v>
      </c>
      <c r="I89" s="24"/>
    </row>
    <row r="90" spans="1:9">
      <c r="A90" s="65" t="s">
        <v>111</v>
      </c>
      <c r="B90" s="65"/>
      <c r="C90" s="13" t="s">
        <v>163</v>
      </c>
      <c r="D90" s="25">
        <f>D89/100*1.8</f>
        <v>2694.209112</v>
      </c>
      <c r="E90" s="25">
        <f>E89/100*1.8</f>
        <v>790.0834319999999</v>
      </c>
      <c r="F90" s="25">
        <f>F89/100*1.8</f>
        <v>2948.9412419999999</v>
      </c>
      <c r="G90" s="25"/>
      <c r="H90" s="25">
        <f>SUM(D90:G90)</f>
        <v>6433.2337859999998</v>
      </c>
    </row>
    <row r="91" spans="1:9" ht="26.25">
      <c r="A91" s="61"/>
      <c r="B91" s="61"/>
      <c r="C91" s="2" t="s">
        <v>112</v>
      </c>
      <c r="D91" s="36">
        <f>D90+D89</f>
        <v>152372.493112</v>
      </c>
      <c r="E91" s="36">
        <f>E90+E89</f>
        <v>44683.607431999997</v>
      </c>
      <c r="F91" s="36">
        <f>F90+F89</f>
        <v>166779.01024199999</v>
      </c>
      <c r="G91" s="36"/>
      <c r="H91" s="35">
        <f>G91+F91+E91+D91</f>
        <v>363835.11078599998</v>
      </c>
    </row>
    <row r="92" spans="1:9" ht="26.25">
      <c r="A92" s="66" t="s">
        <v>113</v>
      </c>
      <c r="B92" s="66"/>
      <c r="C92" s="39" t="s">
        <v>114</v>
      </c>
      <c r="D92" s="25">
        <f>D91/100*0.63</f>
        <v>959.94670660560007</v>
      </c>
      <c r="E92" s="25">
        <f>E91/100*0.63</f>
        <v>281.50672682159995</v>
      </c>
      <c r="F92" s="25"/>
      <c r="G92" s="25"/>
      <c r="H92" s="25">
        <f>SUM(D92:G92)</f>
        <v>1241.4534334272</v>
      </c>
    </row>
    <row r="93" spans="1:9" ht="39">
      <c r="A93" s="61"/>
      <c r="B93" s="61"/>
      <c r="C93" s="2" t="s">
        <v>115</v>
      </c>
      <c r="D93" s="36">
        <f>D92+D91</f>
        <v>153332.43981860561</v>
      </c>
      <c r="E93" s="36">
        <f>E92+E91</f>
        <v>44965.114158821598</v>
      </c>
      <c r="F93" s="36">
        <f>F92+F91</f>
        <v>166779.01024199999</v>
      </c>
      <c r="G93" s="36"/>
      <c r="H93" s="35">
        <f>SUM(D93:G93)</f>
        <v>365076.56421942718</v>
      </c>
    </row>
    <row r="94" spans="1:9" ht="25.5">
      <c r="A94" s="67" t="s">
        <v>116</v>
      </c>
      <c r="B94" s="67"/>
      <c r="C94" s="13" t="s">
        <v>140</v>
      </c>
      <c r="D94" s="25">
        <f>D93/100*1</f>
        <v>1533.324398186056</v>
      </c>
      <c r="E94" s="25">
        <f>E93/100*1</f>
        <v>449.65114158821598</v>
      </c>
      <c r="F94" s="25">
        <f>F93/100*1</f>
        <v>1667.7901024199998</v>
      </c>
      <c r="G94" s="25"/>
      <c r="H94" s="25">
        <f>SUM(D94:G94)</f>
        <v>3650.765642194272</v>
      </c>
    </row>
    <row r="95" spans="1:9">
      <c r="A95" s="61"/>
      <c r="B95" s="61"/>
      <c r="C95" s="2" t="s">
        <v>117</v>
      </c>
      <c r="D95" s="36">
        <f>D94+D93</f>
        <v>154865.76421679166</v>
      </c>
      <c r="E95" s="36">
        <f>E94+E93</f>
        <v>45414.76530040981</v>
      </c>
      <c r="F95" s="36">
        <f>F94+F93</f>
        <v>168446.80034441999</v>
      </c>
      <c r="G95" s="36"/>
      <c r="H95" s="35">
        <f>SUM(H93:H94)</f>
        <v>368727.32986162143</v>
      </c>
    </row>
    <row r="96" spans="1:9">
      <c r="A96" s="61"/>
      <c r="B96" s="61"/>
      <c r="C96" s="2" t="s">
        <v>118</v>
      </c>
      <c r="D96" s="36">
        <f>D95/100*18</f>
        <v>27875.8375590225</v>
      </c>
      <c r="E96" s="36">
        <f>E95/100*18</f>
        <v>8174.6577540737662</v>
      </c>
      <c r="F96" s="36">
        <f>F95/100*18</f>
        <v>30320.424061995596</v>
      </c>
      <c r="G96" s="36"/>
      <c r="H96" s="35">
        <f>SUM(D96:G96)</f>
        <v>66370.919375091864</v>
      </c>
    </row>
    <row r="97" spans="1:12">
      <c r="A97" s="61"/>
      <c r="B97" s="61"/>
      <c r="C97" s="2" t="s">
        <v>119</v>
      </c>
      <c r="D97" s="36">
        <f>D95+D96</f>
        <v>182741.60177581417</v>
      </c>
      <c r="E97" s="36">
        <f>E95+E96</f>
        <v>53589.423054483574</v>
      </c>
      <c r="F97" s="36">
        <f>F95+F96</f>
        <v>198767.2244064156</v>
      </c>
      <c r="G97" s="36"/>
      <c r="H97" s="35">
        <f>G97+F97+E97+D97</f>
        <v>435098.24923671334</v>
      </c>
    </row>
    <row r="99" spans="1:12">
      <c r="A99" s="51" t="s">
        <v>167</v>
      </c>
      <c r="B99" s="51"/>
      <c r="C99" s="52"/>
      <c r="D99" s="53"/>
      <c r="E99" s="53"/>
      <c r="F99" s="53"/>
      <c r="G99" s="53"/>
      <c r="H99" s="54" t="s">
        <v>168</v>
      </c>
    </row>
    <row r="100" spans="1:12">
      <c r="A100" s="60"/>
      <c r="B100" s="60"/>
      <c r="C100" s="54"/>
      <c r="D100" s="54"/>
      <c r="E100" s="55" t="s">
        <v>169</v>
      </c>
      <c r="F100" s="50"/>
      <c r="G100" s="50"/>
      <c r="H100" s="50"/>
      <c r="L100" s="50"/>
    </row>
    <row r="101" spans="1:12">
      <c r="A101" s="56"/>
      <c r="B101" s="56"/>
      <c r="C101" s="54"/>
      <c r="D101" s="54"/>
      <c r="E101" s="54"/>
      <c r="F101" s="54"/>
      <c r="G101" s="54"/>
      <c r="H101" s="50"/>
      <c r="I101" s="50"/>
      <c r="J101" s="50"/>
      <c r="K101" s="50"/>
      <c r="L101" s="50"/>
    </row>
    <row r="102" spans="1:12" ht="26.25">
      <c r="A102" s="51" t="s">
        <v>170</v>
      </c>
      <c r="B102" s="57"/>
      <c r="C102" s="58"/>
      <c r="D102" s="59"/>
      <c r="E102" s="53"/>
      <c r="F102" s="53"/>
      <c r="G102" s="53"/>
      <c r="H102" s="54" t="s">
        <v>171</v>
      </c>
    </row>
    <row r="103" spans="1:12">
      <c r="A103" s="47"/>
      <c r="B103" s="47"/>
      <c r="D103" s="48"/>
      <c r="E103" s="55" t="s">
        <v>169</v>
      </c>
      <c r="F103" s="49"/>
      <c r="G103" s="49"/>
      <c r="H103" s="49"/>
    </row>
    <row r="104" spans="1:12">
      <c r="A104" s="47"/>
      <c r="B104" s="47"/>
      <c r="C104" s="48"/>
      <c r="D104" s="48"/>
      <c r="E104" s="48"/>
      <c r="F104" s="48"/>
      <c r="G104" s="48"/>
      <c r="H104" s="49"/>
      <c r="I104" s="49"/>
      <c r="J104" s="49"/>
      <c r="K104" s="49"/>
      <c r="L104" s="49"/>
    </row>
    <row r="105" spans="1:12">
      <c r="A105" s="51" t="s">
        <v>172</v>
      </c>
      <c r="B105" s="53"/>
      <c r="C105" s="58"/>
      <c r="D105" s="58"/>
      <c r="E105" s="53"/>
      <c r="F105" s="53"/>
      <c r="G105" s="53"/>
      <c r="L105" s="50"/>
    </row>
    <row r="106" spans="1:12">
      <c r="A106" s="50"/>
      <c r="B106" s="50"/>
      <c r="C106" s="54"/>
      <c r="D106" s="54"/>
      <c r="E106" s="55" t="s">
        <v>173</v>
      </c>
      <c r="F106" s="50"/>
      <c r="G106" s="50"/>
      <c r="L106" s="50"/>
    </row>
  </sheetData>
  <mergeCells count="18">
    <mergeCell ref="A12:H12"/>
    <mergeCell ref="A14:H14"/>
    <mergeCell ref="A19:A20"/>
    <mergeCell ref="B19:B20"/>
    <mergeCell ref="C19:C20"/>
    <mergeCell ref="D19:G19"/>
    <mergeCell ref="H19:H20"/>
    <mergeCell ref="A100:B100"/>
    <mergeCell ref="A97:B97"/>
    <mergeCell ref="A22:H22"/>
    <mergeCell ref="A89:B89"/>
    <mergeCell ref="A90:B90"/>
    <mergeCell ref="A91:B91"/>
    <mergeCell ref="A92:B92"/>
    <mergeCell ref="A93:B93"/>
    <mergeCell ref="A94:B94"/>
    <mergeCell ref="A95:B95"/>
    <mergeCell ref="A96:B96"/>
  </mergeCells>
  <phoneticPr fontId="0" type="noConversion"/>
  <pageMargins left="0.27" right="0.27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Рыбакова</cp:lastModifiedBy>
  <cp:lastPrinted>2012-06-25T13:15:44Z</cp:lastPrinted>
  <dcterms:created xsi:type="dcterms:W3CDTF">2012-06-16T22:35:41Z</dcterms:created>
  <dcterms:modified xsi:type="dcterms:W3CDTF">2012-06-25T13:24:21Z</dcterms:modified>
</cp:coreProperties>
</file>